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6\Ingresos y Egresos 2026\"/>
    </mc:Choice>
  </mc:AlternateContent>
  <xr:revisionPtr revIDLastSave="0" documentId="13_ncr:1_{ED76B893-F0E9-4D9E-897D-4D4156B9C1F1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I11" i="1"/>
  <c r="H13" i="1"/>
  <c r="G49" i="1"/>
  <c r="G37" i="1"/>
  <c r="G47" i="1"/>
  <c r="B12" i="1"/>
  <c r="B11" i="1"/>
  <c r="C11" i="1"/>
  <c r="I37" i="1" l="1"/>
  <c r="I13" i="1" l="1"/>
  <c r="K36" i="1"/>
  <c r="I30" i="1" l="1"/>
  <c r="I40" i="1"/>
  <c r="I26" i="1" l="1"/>
  <c r="I45" i="1" l="1"/>
  <c r="I15" i="1"/>
  <c r="I16" i="1" l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1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<sst xmlns="http://schemas.openxmlformats.org/spreadsheetml/2006/main" count="141" uniqueCount="116">
  <si>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</si>
  <si>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</si>
  <si>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</si>
  <si>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</si>
  <si>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</si>
  <si>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</si>
  <si>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</si>
  <si>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</si>
  <si>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</si>
  <si>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</si>
  <si>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</si>
  <si>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</si>
  <si>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</si>
  <si>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</si>
  <si>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</si>
  <si>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</si>
  <si>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</si>
  <si>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</si>
  <si>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</si>
  <si>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</si>
  <si>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</si>
  <si>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</si>
  <si>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</si>
  <si>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</si>
  <si>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</si>
  <si>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</si>
  <si>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</si>
  <si>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</si>
  <si>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</si>
  <si>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</si>
  <si>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</si>
  <si>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</si>
  <si>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</si>
  <si>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</si>
  <si>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</si>
  <si>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</si>
  <si>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</si>
  <si>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</si>
  <si>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</si>
  <si>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</si>
  <si>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</si>
  <si>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</si>
  <si>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</si>
  <si>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</si>
  <si>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</si>
  <si>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</si>
  <si>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</si>
  <si>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</si>
  <si>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</si>
  <si>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</si>
  <si>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</si>
  <si>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</si>
  <si>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</si>
  <si>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</si>
  <si>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</si>
  <si>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</si>
  <si>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</si>
  <si>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</si>
  <si>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</si>
  <si>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</si>
  <si>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</si>
  <si>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</si>
  <si>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</si>
  <si>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</si>
  <si>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</si>
  <si>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</si>
  <si>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</si>
  <si>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</si>
  <si>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</si>
  <si>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</si>
  <si>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</si>
  <si>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</si>
  <si>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</si>
  <si>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</si>
  <si>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</si>
  <si>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</si>
  <si>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</si>
  <si>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</si>
  <si>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</si>
  <si>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</si>
  <si>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</si>
  <si>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</si>
  <si>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</si>
  <si>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</si>
  <si>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</si>
  <si>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</si>
  <si>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</si>
  <si>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</si>
  <si>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</si>
  <si>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</si>
  <si>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</si>
  <si>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</si>
  <si>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</si>
  <si>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>LUCIA MORALES</t>
  </si>
  <si>
    <t>REINT PAGO BUS 50%</t>
  </si>
  <si>
    <t>COMISION GENERO</t>
  </si>
  <si>
    <t xml:space="preserve">ROBINSON HERNANDEZ </t>
  </si>
  <si>
    <t>PAOLA ERAZO</t>
  </si>
  <si>
    <t xml:space="preserve">MIRTHA INOSTROZA </t>
  </si>
  <si>
    <t xml:space="preserve">ROSARIO FUENZALIDA </t>
  </si>
  <si>
    <t>COMISION PENSIONADOS</t>
  </si>
  <si>
    <t xml:space="preserve">KAREN LOPEZ </t>
  </si>
  <si>
    <t xml:space="preserve">     ESTADO DE INGRESOS Y EGRESOS MARZO 2026</t>
  </si>
  <si>
    <t>TOTAL INGRESOS                             $ 73.184.335</t>
  </si>
  <si>
    <t>coffe break fed metropolitanas</t>
  </si>
  <si>
    <t xml:space="preserve">coffe break cdr marzo </t>
  </si>
  <si>
    <t>COMISION JURIDICA</t>
  </si>
  <si>
    <t>aporte incedios VIII Region</t>
  </si>
  <si>
    <t>presentacion musical 8M</t>
  </si>
  <si>
    <t>ENE</t>
  </si>
  <si>
    <t>reembolso pago exceso bosque 2</t>
  </si>
  <si>
    <t>COMISION ESTATUTOS Y REGLAM</t>
  </si>
  <si>
    <t>COMISION DDHH</t>
  </si>
  <si>
    <t xml:space="preserve">  TOTAL DE EGRESOS                                                $ 19.314.988</t>
  </si>
  <si>
    <t>SALDO ABRIL  2026                     $ 53.869.347</t>
  </si>
  <si>
    <t>CARTOLA BANCO                        $ 53.868.878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</si>
</sst>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E55" sqref="E55:G55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4" t="s">
        <v>102</v>
      </c>
      <c r="B3" s="124"/>
      <c r="C3" s="124"/>
      <c r="D3" s="124"/>
      <c r="E3" s="124"/>
      <c r="F3" s="124"/>
      <c r="G3" s="124"/>
      <c r="H3" s="124"/>
      <c r="I3" s="124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45757057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45756588</v>
      </c>
      <c r="D7" s="18"/>
      <c r="E7" s="19"/>
      <c r="F7" s="20" t="s">
        <v>74</v>
      </c>
      <c r="G7" s="21" t="s">
        <v>109</v>
      </c>
      <c r="H7" s="22">
        <v>8388</v>
      </c>
      <c r="I7" s="23">
        <v>9277128</v>
      </c>
      <c r="L7" s="24"/>
    </row>
    <row r="8" spans="1:19" x14ac:dyDescent="0.25">
      <c r="A8" s="125" t="s">
        <v>8</v>
      </c>
      <c r="B8" s="125"/>
      <c r="C8" s="125"/>
      <c r="D8" s="125"/>
      <c r="E8" s="125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109</v>
      </c>
      <c r="H9" s="28">
        <v>8388</v>
      </c>
      <c r="I9" s="23">
        <v>1090440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f>1472640+923500+1423500</f>
        <v>3819640</v>
      </c>
      <c r="C11" s="32">
        <f>336600+52400</f>
        <v>389000</v>
      </c>
      <c r="D11" s="32"/>
      <c r="E11" s="32"/>
      <c r="F11" s="20" t="s">
        <v>73</v>
      </c>
      <c r="G11" s="122" t="s">
        <v>16</v>
      </c>
      <c r="H11" s="112" t="s">
        <v>16</v>
      </c>
      <c r="I11" s="23">
        <f>517278+750000</f>
        <v>1267278</v>
      </c>
      <c r="K11" s="36"/>
      <c r="M11" s="37"/>
    </row>
    <row r="12" spans="1:19" x14ac:dyDescent="0.25">
      <c r="A12" s="114" t="s">
        <v>14</v>
      </c>
      <c r="B12" s="31">
        <f>19440+19440+676241</f>
        <v>715121</v>
      </c>
      <c r="C12" s="31">
        <v>209880</v>
      </c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>
        <v>569400</v>
      </c>
      <c r="C13" s="31">
        <v>177840</v>
      </c>
      <c r="D13" s="31"/>
      <c r="E13" s="31"/>
      <c r="F13" s="20" t="s">
        <v>78</v>
      </c>
      <c r="G13" s="21"/>
      <c r="H13" s="21">
        <f>1698+94310+20000+17850+73874</f>
        <v>207732</v>
      </c>
      <c r="I13" s="80">
        <f>+H13</f>
        <v>207732</v>
      </c>
      <c r="K13" s="42"/>
      <c r="L13" s="37"/>
    </row>
    <row r="14" spans="1:19" x14ac:dyDescent="0.25">
      <c r="A14" s="114" t="s">
        <v>19</v>
      </c>
      <c r="B14" s="31"/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v>605900</v>
      </c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470850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12022578</v>
      </c>
      <c r="L16" s="37"/>
    </row>
    <row r="17" spans="1:14" ht="15.75" thickBot="1" x14ac:dyDescent="0.3">
      <c r="A17" s="114" t="s">
        <v>24</v>
      </c>
      <c r="B17" s="31">
        <v>951552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>
        <v>266818</v>
      </c>
      <c r="C19" s="31">
        <v>41393</v>
      </c>
      <c r="D19" s="31"/>
      <c r="E19" s="32"/>
      <c r="F19" s="57" t="s">
        <v>93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264625</v>
      </c>
      <c r="C20" s="31"/>
      <c r="D20" s="31"/>
      <c r="E20" s="31"/>
      <c r="F20" s="57" t="s">
        <v>97</v>
      </c>
      <c r="G20" s="58">
        <v>80000</v>
      </c>
      <c r="H20" s="58">
        <v>80000</v>
      </c>
      <c r="I20" s="16">
        <f t="shared" ref="I20:I26" si="0">SUM(G20:H20)</f>
        <v>160000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593125</v>
      </c>
      <c r="C21" s="31"/>
      <c r="D21" s="31"/>
      <c r="E21" s="32"/>
      <c r="F21" s="57" t="s">
        <v>92</v>
      </c>
      <c r="G21" s="21">
        <v>128000</v>
      </c>
      <c r="H21" s="21">
        <v>112000</v>
      </c>
      <c r="I21" s="16">
        <f t="shared" si="0"/>
        <v>240000</v>
      </c>
      <c r="J21" s="60"/>
      <c r="K21" s="61"/>
      <c r="M21" s="62"/>
    </row>
    <row r="22" spans="1:14" ht="15.75" thickBot="1" x14ac:dyDescent="0.3">
      <c r="A22" s="114" t="s">
        <v>34</v>
      </c>
      <c r="B22" s="31">
        <v>684375</v>
      </c>
      <c r="C22" s="31"/>
      <c r="D22" s="31"/>
      <c r="E22" s="32"/>
      <c r="F22" s="63" t="s">
        <v>98</v>
      </c>
      <c r="G22" s="21">
        <v>120000</v>
      </c>
      <c r="H22" s="21">
        <v>104000</v>
      </c>
      <c r="I22" s="16">
        <f t="shared" si="0"/>
        <v>224000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>
        <v>1127400</v>
      </c>
      <c r="C23" s="31">
        <v>58300</v>
      </c>
      <c r="D23" s="31"/>
      <c r="E23" s="32">
        <v>525600</v>
      </c>
      <c r="F23" s="57" t="s">
        <v>89</v>
      </c>
      <c r="G23" s="21">
        <v>176000</v>
      </c>
      <c r="H23" s="21">
        <v>176000</v>
      </c>
      <c r="I23" s="16">
        <f t="shared" si="0"/>
        <v>352000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661408</v>
      </c>
      <c r="C24" s="31"/>
      <c r="D24" s="31"/>
      <c r="E24" s="32"/>
      <c r="F24" s="57" t="s">
        <v>96</v>
      </c>
      <c r="G24" s="21">
        <v>136000</v>
      </c>
      <c r="H24" s="21">
        <v>128000</v>
      </c>
      <c r="I24" s="16">
        <f t="shared" si="0"/>
        <v>264000</v>
      </c>
      <c r="K24" s="62"/>
      <c r="L24" s="37"/>
    </row>
    <row r="25" spans="1:14" ht="15.75" thickBot="1" x14ac:dyDescent="0.3">
      <c r="A25" s="114" t="s">
        <v>38</v>
      </c>
      <c r="B25" s="31">
        <v>803000</v>
      </c>
      <c r="C25" s="31"/>
      <c r="D25" s="31"/>
      <c r="E25" s="32"/>
      <c r="F25" s="57" t="s">
        <v>101</v>
      </c>
      <c r="G25" s="21">
        <v>24000</v>
      </c>
      <c r="H25" s="21">
        <v>24000</v>
      </c>
      <c r="I25" s="16">
        <f t="shared" si="0"/>
        <v>48000</v>
      </c>
      <c r="K25" s="65" t="s">
        <v>37</v>
      </c>
    </row>
    <row r="26" spans="1:14" x14ac:dyDescent="0.25">
      <c r="A26" s="114" t="s">
        <v>39</v>
      </c>
      <c r="B26" s="31">
        <v>274000</v>
      </c>
      <c r="C26" s="31"/>
      <c r="D26" s="31"/>
      <c r="E26" s="32"/>
      <c r="F26" s="66" t="s">
        <v>99</v>
      </c>
      <c r="G26" s="67">
        <f>16000+88000</f>
        <v>104000</v>
      </c>
      <c r="H26" s="67">
        <f>16000+80000</f>
        <v>96000</v>
      </c>
      <c r="I26" s="16">
        <f t="shared" si="0"/>
        <v>200000</v>
      </c>
      <c r="K26" s="65"/>
    </row>
    <row r="27" spans="1:14" ht="15.75" thickBot="1" x14ac:dyDescent="0.3">
      <c r="A27" s="114" t="s">
        <v>41</v>
      </c>
      <c r="B27" s="31">
        <v>745963</v>
      </c>
      <c r="C27" s="31"/>
      <c r="D27" s="31"/>
      <c r="E27" s="32"/>
      <c r="F27" s="68" t="s">
        <v>40</v>
      </c>
      <c r="G27" s="69">
        <f>SUM(G19:G26)</f>
        <v>768000</v>
      </c>
      <c r="H27" s="69">
        <f>SUM(H19:H26)</f>
        <v>720000</v>
      </c>
      <c r="I27" s="70">
        <f>SUM(I19:I26)</f>
        <v>1488000</v>
      </c>
      <c r="J27" s="71"/>
      <c r="K27" s="72">
        <f>+I27</f>
        <v>1488000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1951744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>
        <v>556184</v>
      </c>
      <c r="C30" s="31">
        <v>43142</v>
      </c>
      <c r="D30" s="31"/>
      <c r="E30" s="78"/>
      <c r="F30" s="20" t="s">
        <v>106</v>
      </c>
      <c r="G30" s="21">
        <v>85000</v>
      </c>
      <c r="H30" s="79"/>
      <c r="I30" s="80">
        <f>SUM(G30:G35)</f>
        <v>321640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111</v>
      </c>
      <c r="G31" s="21">
        <v>78000</v>
      </c>
      <c r="H31" s="21"/>
      <c r="I31" s="82">
        <v>0</v>
      </c>
      <c r="K31" s="64">
        <f>+I30</f>
        <v>321640</v>
      </c>
    </row>
    <row r="32" spans="1:14" ht="15.75" customHeight="1" x14ac:dyDescent="0.25">
      <c r="A32" s="114" t="s">
        <v>47</v>
      </c>
      <c r="B32" s="31">
        <v>401500</v>
      </c>
      <c r="C32" s="31"/>
      <c r="D32" s="31"/>
      <c r="E32" s="32"/>
      <c r="F32" s="20" t="s">
        <v>95</v>
      </c>
      <c r="G32" s="21">
        <v>67940</v>
      </c>
      <c r="H32" s="44"/>
      <c r="I32" s="82">
        <v>0</v>
      </c>
    </row>
    <row r="33" spans="1:14" ht="14.25" customHeight="1" x14ac:dyDescent="0.25">
      <c r="A33" s="114" t="s">
        <v>49</v>
      </c>
      <c r="B33" s="31">
        <v>1086062</v>
      </c>
      <c r="C33" s="31">
        <v>168487</v>
      </c>
      <c r="D33" s="31"/>
      <c r="E33" s="32"/>
      <c r="F33" s="20" t="s">
        <v>100</v>
      </c>
      <c r="G33" s="111">
        <v>68550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112</v>
      </c>
      <c r="G34" s="44">
        <v>22150</v>
      </c>
      <c r="H34" s="41"/>
      <c r="I34" s="41"/>
    </row>
    <row r="35" spans="1:14" ht="15.75" customHeight="1" x14ac:dyDescent="0.25">
      <c r="A35" s="114" t="s">
        <v>79</v>
      </c>
      <c r="B35" s="31"/>
      <c r="C35" s="31"/>
      <c r="D35" s="31"/>
      <c r="E35" s="32"/>
      <c r="F35" s="20" t="s">
        <v>16</v>
      </c>
      <c r="G35" s="123"/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/>
      <c r="H36" s="44"/>
      <c r="I36" s="82"/>
      <c r="K36" s="60">
        <f>+I37</f>
        <v>741000</v>
      </c>
    </row>
    <row r="37" spans="1:14" x14ac:dyDescent="0.25">
      <c r="A37" s="114" t="s">
        <v>52</v>
      </c>
      <c r="B37" s="31">
        <v>2312275</v>
      </c>
      <c r="C37" s="31">
        <v>726418</v>
      </c>
      <c r="D37" s="31"/>
      <c r="E37" s="32"/>
      <c r="F37" s="20" t="s">
        <v>105</v>
      </c>
      <c r="G37" s="44">
        <f>500000+241000</f>
        <v>741000</v>
      </c>
      <c r="H37" s="44"/>
      <c r="I37" s="85">
        <f>+G37+G38</f>
        <v>741000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370475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/>
      <c r="C42" s="31"/>
      <c r="D42" s="31"/>
      <c r="E42" s="32"/>
      <c r="F42" s="90" t="s">
        <v>16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>
        <v>1803840</v>
      </c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1931612</v>
      </c>
      <c r="C44" s="31">
        <v>149831</v>
      </c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>
        <v>1077519</v>
      </c>
      <c r="C45" s="31"/>
      <c r="D45" s="31"/>
      <c r="E45" s="32"/>
      <c r="F45" s="47" t="s">
        <v>63</v>
      </c>
      <c r="G45" s="100"/>
      <c r="H45" s="44"/>
      <c r="I45" s="101">
        <f>SUM(G46:G51)</f>
        <v>4741770</v>
      </c>
      <c r="K45" s="64">
        <f>+I45</f>
        <v>4741770</v>
      </c>
    </row>
    <row r="46" spans="1:14" x14ac:dyDescent="0.25">
      <c r="A46" s="118" t="s">
        <v>62</v>
      </c>
      <c r="B46" s="115">
        <v>759116</v>
      </c>
      <c r="C46" s="31">
        <v>58883</v>
      </c>
      <c r="D46" s="31"/>
      <c r="E46" s="32"/>
      <c r="F46" s="90" t="s">
        <v>104</v>
      </c>
      <c r="G46" s="91">
        <v>67070</v>
      </c>
      <c r="H46" s="44"/>
      <c r="I46" s="102"/>
      <c r="K46" s="64"/>
    </row>
    <row r="47" spans="1:14" x14ac:dyDescent="0.25">
      <c r="A47" s="118" t="s">
        <v>80</v>
      </c>
      <c r="B47" s="115"/>
      <c r="C47" s="103"/>
      <c r="D47" s="103"/>
      <c r="E47" s="104"/>
      <c r="F47" s="20" t="s">
        <v>107</v>
      </c>
      <c r="G47" s="97">
        <f>500000+3500000</f>
        <v>4000000</v>
      </c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>
        <v>75000</v>
      </c>
      <c r="F48" s="90" t="s">
        <v>108</v>
      </c>
      <c r="G48" s="97">
        <v>150000</v>
      </c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 t="s">
        <v>110</v>
      </c>
      <c r="G49" s="97">
        <f>500000+24700</f>
        <v>524700</v>
      </c>
      <c r="H49" s="100"/>
      <c r="I49" s="105"/>
      <c r="K49" s="64"/>
    </row>
    <row r="50" spans="1:14" x14ac:dyDescent="0.25">
      <c r="A50" s="120" t="s">
        <v>94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24803504</v>
      </c>
      <c r="C51" s="107">
        <f t="shared" ref="C51:E51" si="1">SUM(C10:C50)</f>
        <v>2023174</v>
      </c>
      <c r="D51" s="107">
        <f t="shared" si="1"/>
        <v>0</v>
      </c>
      <c r="E51" s="107">
        <f t="shared" si="1"/>
        <v>600600</v>
      </c>
      <c r="F51" s="90" t="s">
        <v>16</v>
      </c>
      <c r="G51" s="100"/>
      <c r="H51" s="108"/>
      <c r="I51" s="101"/>
      <c r="K51" s="64">
        <f>SUM(K5:K50)</f>
        <v>19314988</v>
      </c>
      <c r="M51" s="64" t="s">
        <v>16</v>
      </c>
    </row>
    <row r="52" spans="1:14" ht="15.75" thickBot="1" x14ac:dyDescent="0.3">
      <c r="A52" s="126" t="s">
        <v>103</v>
      </c>
      <c r="B52" s="127"/>
      <c r="C52" s="127"/>
      <c r="D52" s="127"/>
      <c r="E52" s="127"/>
      <c r="F52" s="128" t="s">
        <v>113</v>
      </c>
      <c r="G52" s="129"/>
      <c r="H52" s="129"/>
      <c r="I52" s="130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1" t="s">
        <v>114</v>
      </c>
      <c r="F53" s="131"/>
      <c r="G53" s="131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2" t="s">
        <v>115</v>
      </c>
      <c r="F54" s="133"/>
      <c r="G54" s="133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1" t="s">
        <v>66</v>
      </c>
      <c r="F55" s="131"/>
      <c r="G55" s="131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pLMhRs9VpJmKK6vE+VDLwqSn7NFBL4mi1htsQsWU+yeqcQFa/ONJ1kRJE9I8nX8+YuYUnpEPxskceCrF56xj5g==" saltValue="9AFAKlqkYRxA87H0Co5GQA==" spinCount="100000" sheet="1" objects="1" scenarios="1"/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2026-04-20T14:33:10Z</cp:lastPrinted>
  <dcterms:created xsi:type="dcterms:W3CDTF">2022-12-19T12:55:55Z</dcterms:created>
  <dcterms:modified xsi:type="dcterms:W3CDTF">2026-04-20T14:33:58Z</dcterms:modified>
</cp:coreProperties>
</file>