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4\Ingresos y Egresos 2024\"/>
    </mc:Choice>
  </mc:AlternateContent>
  <xr:revisionPtr revIDLastSave="0" documentId="13_ncr:1_{8392690E-2ED8-44A5-98D4-E8B62F5E292F}" xr6:coauthVersionLast="47" xr6:coauthVersionMax="47" xr10:uidLastSave="{00000000-0000-0000-0000-000000000000}"/>
  <bookViews>
    <workbookView xWindow="-120" yWindow="-120" windowWidth="20730" windowHeight="11160" xr2:uid="{255D3573-056C-44DA-B5C2-7B8F938F907F}"/>
  </bookViews>
  <sheets>
    <sheet name="Hoja1" sheetId="1" r:id="rId1"/>
  </sheets>
  <definedNames>
    <definedName name="_xlnm.Print_Area" localSheetId="0">Hoja1!$A$1:$AX$58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4" i="1"/>
  <c r="I11" i="1"/>
  <c r="H32" i="1"/>
  <c r="G32" i="1"/>
  <c r="B37" i="1"/>
  <c r="B17" i="1"/>
  <c r="I12" i="1"/>
  <c r="I26" i="1"/>
  <c r="I9" i="1" l="1"/>
  <c r="I7" i="1"/>
  <c r="I30" i="1" l="1"/>
  <c r="I34" i="1"/>
  <c r="I45" i="1"/>
  <c r="I15" i="1"/>
  <c r="I16" i="1" l="1"/>
  <c r="K31" i="1"/>
  <c r="E50" i="1"/>
  <c r="I25" i="1"/>
  <c r="C50" i="1"/>
  <c r="D50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0" i="1"/>
  <c r="H27" i="1"/>
  <c r="K16" i="1"/>
  <c r="I27" i="1"/>
  <c r="K27" i="1" s="1"/>
  <c r="K50" i="1" l="1"/>
</calcChain>
</file>

<file path=xl/sharedStrings.xml><?xml version="1.0" encoding="utf-8"?>
<sst xmlns="http://schemas.openxmlformats.org/spreadsheetml/2006/main" count="127" uniqueCount="106">
  <si>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</si>
  <si>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</si>
  <si>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</si>
  <si>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</si>
  <si>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</si>
  <si>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</si>
  <si>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</si>
  <si>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</si>
  <si>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</si>
  <si>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</si>
  <si>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</si>
  <si>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</si>
  <si>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</si>
  <si>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</si>
  <si>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</si>
  <si>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</si>
  <si>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</si>
  <si>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</si>
  <si>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</si>
  <si>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</si>
  <si>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</si>
  <si>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</si>
  <si>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</si>
  <si>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</si>
  <si>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</si>
  <si>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</si>
  <si>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</si>
  <si>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</si>
  <si>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</si>
  <si>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</si>
  <si>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</si>
  <si>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</si>
  <si>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</si>
  <si>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</si>
  <si>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</si>
  <si>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</si>
  <si>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</si>
  <si>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</si>
  <si>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</si>
  <si>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</si>
  <si>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</si>
  <si>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</si>
  <si>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</si>
  <si>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</si>
  <si>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</si>
  <si>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</si>
  <si>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</si>
  <si>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</si>
  <si>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</si>
  <si>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</si>
  <si>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</si>
  <si>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</si>
  <si>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</si>
  <si>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</si>
  <si>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</si>
  <si>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</si>
  <si>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</si>
  <si>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</si>
  <si>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</si>
  <si>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</si>
  <si>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</si>
  <si>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</si>
  <si>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</si>
  <si>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</si>
  <si>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</si>
  <si>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</si>
  <si>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</si>
  <si>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</si>
  <si>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</si>
  <si>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</si>
  <si>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</si>
  <si>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</si>
  <si>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</si>
  <si>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</si>
  <si>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</si>
  <si>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</si>
  <si>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</si>
  <si>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</si>
  <si>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</si>
  <si>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 xml:space="preserve">CESAR VASQUEZ BUSTOS </t>
  </si>
  <si>
    <t>SAN JOAQUÍN COMUNAL</t>
  </si>
  <si>
    <t xml:space="preserve">GASTOS VARIOS </t>
  </si>
  <si>
    <t xml:space="preserve">GISLENA REYES  </t>
  </si>
  <si>
    <t>KAREN LOPEZ</t>
  </si>
  <si>
    <t xml:space="preserve">DAVID ZUÑIGA </t>
  </si>
  <si>
    <t>ERICA DOCMAN</t>
  </si>
  <si>
    <t>COTIZACIÓN I.S.P 2024</t>
  </si>
  <si>
    <t xml:space="preserve">PAOLA ERAZO </t>
  </si>
  <si>
    <t xml:space="preserve">PIRQUE UNIDOS </t>
  </si>
  <si>
    <t>RED DE URGENCIA</t>
  </si>
  <si>
    <t>CONFERENCIA</t>
  </si>
  <si>
    <t xml:space="preserve">SAN JOAQUIN COMUNAL </t>
  </si>
  <si>
    <t>REINTEGRO DEP P ERAZO</t>
  </si>
  <si>
    <t>CUPOS CONFERENCIA CONFUSAM</t>
  </si>
  <si>
    <t xml:space="preserve">     ESTADO DE INGRESOS Y EGRESOS JULIO 2024</t>
  </si>
  <si>
    <t>aporte confusam</t>
  </si>
  <si>
    <t>web, imptos</t>
  </si>
  <si>
    <t>COMISION REVIS CUENTAS</t>
  </si>
  <si>
    <t>COFFE BREAK PR5E CONFERENCIA</t>
  </si>
  <si>
    <t>HECTOR HERNANDEZ ABR A JUN</t>
  </si>
  <si>
    <t>COMISION COMUNICACIONES</t>
  </si>
  <si>
    <t xml:space="preserve">FONO MOVIL  8 DIRIGENT@S </t>
  </si>
  <si>
    <t xml:space="preserve">  TOTAL DE EGRESOS                                                $ 12.858.402</t>
  </si>
  <si>
    <t>CARTOLA BANCO                        $ 78.324.259</t>
  </si>
  <si>
    <t>SALDO AGOSTO 2024                  $ 78.324.728</t>
  </si>
  <si>
    <t>TOTAL INGRESOS                             $ 91.183.130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</si>
</sst>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6"/>
  <sheetViews>
    <sheetView tabSelected="1" zoomScaleNormal="100" workbookViewId="0">
      <selection activeCell="B52" sqref="B52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19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2" t="s">
        <v>94</v>
      </c>
      <c r="B3" s="122"/>
      <c r="C3" s="122"/>
      <c r="D3" s="122"/>
      <c r="E3" s="122"/>
      <c r="F3" s="122"/>
      <c r="G3" s="122"/>
      <c r="H3" s="122"/>
      <c r="I3" s="122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2"/>
      <c r="L4" s="122"/>
      <c r="M4" s="122"/>
      <c r="N4" s="122"/>
      <c r="O4" s="122"/>
      <c r="P4" s="122"/>
      <c r="Q4" s="122"/>
      <c r="R4" s="122"/>
      <c r="S4" s="122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67484570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67484101</v>
      </c>
      <c r="D7" s="18"/>
      <c r="E7" s="19"/>
      <c r="F7" s="20" t="s">
        <v>76</v>
      </c>
      <c r="G7" s="21">
        <v>7675500</v>
      </c>
      <c r="H7" s="22">
        <v>7525</v>
      </c>
      <c r="I7" s="23">
        <f>+G7</f>
        <v>7675500</v>
      </c>
      <c r="L7" s="24"/>
    </row>
    <row r="8" spans="1:19" x14ac:dyDescent="0.25">
      <c r="A8" s="123" t="s">
        <v>8</v>
      </c>
      <c r="B8" s="123"/>
      <c r="C8" s="123"/>
      <c r="D8" s="123"/>
      <c r="E8" s="123"/>
      <c r="F8" s="20" t="s">
        <v>86</v>
      </c>
      <c r="G8" s="25"/>
      <c r="H8" s="22"/>
      <c r="I8" s="23">
        <v>0</v>
      </c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90</v>
      </c>
      <c r="E9" s="110" t="s">
        <v>78</v>
      </c>
      <c r="F9" s="20" t="s">
        <v>77</v>
      </c>
      <c r="G9" s="21">
        <v>752500</v>
      </c>
      <c r="H9" s="28">
        <v>7525</v>
      </c>
      <c r="I9" s="23">
        <f>+G9</f>
        <v>752500</v>
      </c>
      <c r="K9" s="24"/>
      <c r="L9" s="24"/>
    </row>
    <row r="10" spans="1:19" x14ac:dyDescent="0.25">
      <c r="A10" s="114" t="s">
        <v>12</v>
      </c>
      <c r="B10" s="30"/>
      <c r="C10" s="31"/>
      <c r="D10" s="31"/>
      <c r="E10" s="32"/>
      <c r="F10" s="20" t="s">
        <v>101</v>
      </c>
      <c r="G10" s="113">
        <v>20000</v>
      </c>
      <c r="H10" s="112"/>
      <c r="I10" s="33">
        <v>160000</v>
      </c>
      <c r="J10" s="34"/>
      <c r="K10" s="35"/>
      <c r="L10" s="35"/>
    </row>
    <row r="11" spans="1:19" x14ac:dyDescent="0.25">
      <c r="A11" s="114" t="s">
        <v>13</v>
      </c>
      <c r="B11" s="32"/>
      <c r="C11" s="32"/>
      <c r="D11" s="32"/>
      <c r="E11" s="32"/>
      <c r="F11" s="20" t="s">
        <v>75</v>
      </c>
      <c r="G11" s="22"/>
      <c r="H11" s="112"/>
      <c r="I11" s="23">
        <f>500000+375790+600000</f>
        <v>1475790</v>
      </c>
      <c r="K11" s="36"/>
      <c r="M11" s="37"/>
    </row>
    <row r="12" spans="1:19" x14ac:dyDescent="0.25">
      <c r="A12" s="114" t="s">
        <v>14</v>
      </c>
      <c r="B12" s="31">
        <v>551360</v>
      </c>
      <c r="C12" s="31"/>
      <c r="D12" s="31">
        <v>840000</v>
      </c>
      <c r="E12" s="32"/>
      <c r="F12" s="20" t="s">
        <v>93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>
        <v>513454</v>
      </c>
      <c r="C13" s="31"/>
      <c r="D13" s="31">
        <v>580000</v>
      </c>
      <c r="E13" s="31"/>
      <c r="F13" s="20" t="s">
        <v>81</v>
      </c>
      <c r="G13" s="21"/>
      <c r="H13" s="21"/>
      <c r="I13" s="80">
        <f>+G14</f>
        <v>394612</v>
      </c>
      <c r="K13" s="42"/>
      <c r="L13" s="37"/>
    </row>
    <row r="14" spans="1:19" x14ac:dyDescent="0.25">
      <c r="A14" s="114" t="s">
        <v>19</v>
      </c>
      <c r="B14" s="31"/>
      <c r="C14" s="31"/>
      <c r="D14" s="31"/>
      <c r="E14" s="31"/>
      <c r="F14" s="43" t="s">
        <v>18</v>
      </c>
      <c r="G14" s="44">
        <f>1341+175362+15610+19000+10453+30000+17850+74946+20000+17980+12070</f>
        <v>394612</v>
      </c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>
        <v>790857</v>
      </c>
      <c r="C15" s="31"/>
      <c r="D15" s="31"/>
      <c r="E15" s="46"/>
      <c r="F15" s="43" t="s">
        <v>96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>
        <v>448920</v>
      </c>
      <c r="C16" s="31"/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SUM(I7:I16)</f>
        <v>10458402</v>
      </c>
      <c r="L16" s="37"/>
    </row>
    <row r="17" spans="1:14" ht="15.75" thickBot="1" x14ac:dyDescent="0.3">
      <c r="A17" s="114" t="s">
        <v>24</v>
      </c>
      <c r="B17" s="31">
        <f>344600+344600</f>
        <v>689200</v>
      </c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/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/>
      <c r="C19" s="31"/>
      <c r="D19" s="31"/>
      <c r="E19" s="32"/>
      <c r="F19" s="57" t="s">
        <v>84</v>
      </c>
      <c r="G19" s="15">
        <v>63000</v>
      </c>
      <c r="H19" s="15">
        <v>63000</v>
      </c>
      <c r="I19" s="16">
        <f>SUM(G19:H19)</f>
        <v>126000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/>
      <c r="C20" s="31"/>
      <c r="D20" s="31"/>
      <c r="E20" s="31"/>
      <c r="F20" s="57" t="s">
        <v>87</v>
      </c>
      <c r="G20" s="58">
        <v>119000</v>
      </c>
      <c r="H20" s="58">
        <v>98000</v>
      </c>
      <c r="I20" s="16">
        <f t="shared" ref="I20:I26" si="0">SUM(G20:H20)</f>
        <v>217000</v>
      </c>
      <c r="J20" t="s">
        <v>16</v>
      </c>
      <c r="K20" s="59"/>
    </row>
    <row r="21" spans="1:14" ht="15.75" thickBot="1" x14ac:dyDescent="0.3">
      <c r="A21" s="114" t="s">
        <v>33</v>
      </c>
      <c r="B21" s="31">
        <v>1295250</v>
      </c>
      <c r="C21" s="31"/>
      <c r="D21" s="31"/>
      <c r="E21" s="32"/>
      <c r="F21" s="57" t="s">
        <v>82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14" t="s">
        <v>34</v>
      </c>
      <c r="B22" s="31"/>
      <c r="C22" s="31"/>
      <c r="D22" s="31"/>
      <c r="E22" s="32"/>
      <c r="F22" s="63" t="s">
        <v>68</v>
      </c>
      <c r="G22" s="21">
        <v>77000</v>
      </c>
      <c r="H22" s="21">
        <v>70000</v>
      </c>
      <c r="I22" s="16">
        <f t="shared" si="0"/>
        <v>147000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/>
      <c r="C23" s="31"/>
      <c r="D23" s="31"/>
      <c r="E23" s="32"/>
      <c r="F23" s="57" t="s">
        <v>79</v>
      </c>
      <c r="G23" s="21">
        <v>133000</v>
      </c>
      <c r="H23" s="21">
        <v>133000</v>
      </c>
      <c r="I23" s="16">
        <f t="shared" si="0"/>
        <v>266000</v>
      </c>
      <c r="J23" s="64"/>
      <c r="K23" s="62"/>
      <c r="L23" s="37"/>
    </row>
    <row r="24" spans="1:14" ht="15.75" thickBot="1" x14ac:dyDescent="0.3">
      <c r="A24" s="114" t="s">
        <v>36</v>
      </c>
      <c r="B24" s="31">
        <v>299802</v>
      </c>
      <c r="C24" s="31"/>
      <c r="D24" s="31"/>
      <c r="E24" s="32"/>
      <c r="F24" s="57" t="s">
        <v>99</v>
      </c>
      <c r="G24" s="21">
        <v>112000</v>
      </c>
      <c r="H24" s="21">
        <v>112000</v>
      </c>
      <c r="I24" s="16">
        <f t="shared" si="0"/>
        <v>224000</v>
      </c>
      <c r="K24" s="62"/>
      <c r="L24" s="37"/>
    </row>
    <row r="25" spans="1:14" ht="15.75" thickBot="1" x14ac:dyDescent="0.3">
      <c r="A25" s="114" t="s">
        <v>38</v>
      </c>
      <c r="B25" s="31"/>
      <c r="C25" s="31"/>
      <c r="D25" s="31"/>
      <c r="E25" s="32"/>
      <c r="F25" s="57" t="s">
        <v>83</v>
      </c>
      <c r="G25" s="21">
        <v>56000</v>
      </c>
      <c r="H25" s="21">
        <v>56000</v>
      </c>
      <c r="I25" s="16">
        <f t="shared" si="0"/>
        <v>112000</v>
      </c>
      <c r="K25" s="65" t="s">
        <v>37</v>
      </c>
    </row>
    <row r="26" spans="1:14" x14ac:dyDescent="0.25">
      <c r="A26" s="114" t="s">
        <v>39</v>
      </c>
      <c r="B26" s="31"/>
      <c r="C26" s="31"/>
      <c r="D26" s="31"/>
      <c r="E26" s="32"/>
      <c r="F26" s="66" t="s">
        <v>85</v>
      </c>
      <c r="G26" s="67"/>
      <c r="H26" s="67"/>
      <c r="I26" s="16">
        <f t="shared" si="0"/>
        <v>0</v>
      </c>
      <c r="K26" s="65"/>
    </row>
    <row r="27" spans="1:14" ht="15.75" thickBot="1" x14ac:dyDescent="0.3">
      <c r="A27" s="114" t="s">
        <v>41</v>
      </c>
      <c r="B27" s="31">
        <v>1628235</v>
      </c>
      <c r="C27" s="31"/>
      <c r="D27" s="31"/>
      <c r="E27" s="32"/>
      <c r="F27" s="68" t="s">
        <v>40</v>
      </c>
      <c r="G27" s="69">
        <f>SUM(G19:G26)</f>
        <v>560000</v>
      </c>
      <c r="H27" s="69">
        <f>SUM(H19:H26)</f>
        <v>532000</v>
      </c>
      <c r="I27" s="70">
        <f>SUM(I19:I26)</f>
        <v>1092000</v>
      </c>
      <c r="J27" s="71"/>
      <c r="K27" s="72">
        <f>+I27</f>
        <v>1092000</v>
      </c>
    </row>
    <row r="28" spans="1:14" x14ac:dyDescent="0.25">
      <c r="A28" s="114" t="s">
        <v>42</v>
      </c>
      <c r="B28" s="31">
        <v>1349109</v>
      </c>
      <c r="C28" s="31"/>
      <c r="D28" s="31">
        <v>560000</v>
      </c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>
        <v>864946</v>
      </c>
      <c r="C29" s="31"/>
      <c r="D29" s="31">
        <v>580000</v>
      </c>
      <c r="E29" s="32"/>
      <c r="F29" s="47"/>
      <c r="G29" s="21"/>
      <c r="H29" s="21"/>
      <c r="I29" s="77"/>
    </row>
    <row r="30" spans="1:14" ht="16.5" customHeight="1" x14ac:dyDescent="0.25">
      <c r="A30" s="114" t="s">
        <v>45</v>
      </c>
      <c r="B30" s="31"/>
      <c r="C30" s="31"/>
      <c r="D30" s="31"/>
      <c r="E30" s="78"/>
      <c r="F30" s="47" t="s">
        <v>44</v>
      </c>
      <c r="G30" s="21"/>
      <c r="H30" s="79"/>
      <c r="I30" s="80">
        <f>SUM(G31:G33)+H32</f>
        <v>113000</v>
      </c>
      <c r="J30" s="81"/>
    </row>
    <row r="31" spans="1:14" ht="15.75" customHeight="1" x14ac:dyDescent="0.25">
      <c r="A31" s="114" t="s">
        <v>46</v>
      </c>
      <c r="B31" s="31"/>
      <c r="C31" s="31"/>
      <c r="D31" s="31"/>
      <c r="E31" s="32"/>
      <c r="F31" s="20" t="s">
        <v>100</v>
      </c>
      <c r="G31" s="21">
        <v>80000</v>
      </c>
      <c r="H31" s="21"/>
      <c r="I31" s="82">
        <v>0</v>
      </c>
      <c r="K31" s="64">
        <f>+I30</f>
        <v>113000</v>
      </c>
    </row>
    <row r="32" spans="1:14" ht="15.75" customHeight="1" x14ac:dyDescent="0.25">
      <c r="A32" s="114" t="s">
        <v>47</v>
      </c>
      <c r="B32" s="31"/>
      <c r="C32" s="31"/>
      <c r="D32" s="31"/>
      <c r="E32" s="32"/>
      <c r="F32" s="20" t="s">
        <v>97</v>
      </c>
      <c r="G32" s="21">
        <f>7000+7000</f>
        <v>14000</v>
      </c>
      <c r="H32" s="44">
        <f>12000+7000</f>
        <v>19000</v>
      </c>
      <c r="I32" s="82">
        <v>0</v>
      </c>
    </row>
    <row r="33" spans="1:14" ht="14.25" customHeight="1" x14ac:dyDescent="0.25">
      <c r="A33" s="114" t="s">
        <v>49</v>
      </c>
      <c r="B33" s="31"/>
      <c r="C33" s="31"/>
      <c r="D33" s="31"/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47" t="s">
        <v>48</v>
      </c>
      <c r="G34" s="44"/>
      <c r="H34" s="41"/>
      <c r="I34" s="41">
        <f>SUM(G35:G37)</f>
        <v>1195000</v>
      </c>
    </row>
    <row r="35" spans="1:14" ht="15.75" customHeight="1" x14ac:dyDescent="0.25">
      <c r="A35" s="114" t="s">
        <v>88</v>
      </c>
      <c r="B35" s="31">
        <v>275680</v>
      </c>
      <c r="C35" s="31"/>
      <c r="D35" s="31"/>
      <c r="E35" s="32"/>
      <c r="F35" s="20" t="s">
        <v>98</v>
      </c>
      <c r="G35" s="21">
        <v>1195000</v>
      </c>
      <c r="H35" s="84"/>
      <c r="I35" s="82"/>
    </row>
    <row r="36" spans="1:14" x14ac:dyDescent="0.25">
      <c r="A36" s="114" t="s">
        <v>51</v>
      </c>
      <c r="B36" s="31">
        <v>368722</v>
      </c>
      <c r="C36" s="31"/>
      <c r="D36" s="31"/>
      <c r="E36" s="32"/>
      <c r="F36" s="20"/>
      <c r="G36" s="44"/>
      <c r="H36" s="44"/>
      <c r="I36" s="82"/>
      <c r="K36" s="60">
        <f>SUM(I31:I36)</f>
        <v>1195000</v>
      </c>
    </row>
    <row r="37" spans="1:14" x14ac:dyDescent="0.25">
      <c r="A37" s="114" t="s">
        <v>52</v>
      </c>
      <c r="B37" s="31">
        <f>1981450+4052648+180915</f>
        <v>6215013</v>
      </c>
      <c r="C37" s="31"/>
      <c r="D37" s="31">
        <v>2030000</v>
      </c>
      <c r="E37" s="32"/>
      <c r="F37" s="20"/>
      <c r="G37" s="44"/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>
        <v>1090659</v>
      </c>
      <c r="C38" s="31"/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>
        <v>1225053</v>
      </c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>
        <v>800000</v>
      </c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80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91</v>
      </c>
      <c r="B42" s="115">
        <v>172300</v>
      </c>
      <c r="C42" s="31"/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/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/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/>
      <c r="C45" s="31"/>
      <c r="D45" s="31"/>
      <c r="E45" s="32"/>
      <c r="F45" s="47" t="s">
        <v>63</v>
      </c>
      <c r="G45" s="100"/>
      <c r="H45" s="44"/>
      <c r="I45" s="101">
        <f>SUM(G46:G50)</f>
        <v>0</v>
      </c>
      <c r="K45" s="64">
        <f>+I45</f>
        <v>0</v>
      </c>
    </row>
    <row r="46" spans="1:14" x14ac:dyDescent="0.25">
      <c r="A46" s="118" t="s">
        <v>62</v>
      </c>
      <c r="B46" s="115"/>
      <c r="C46" s="31"/>
      <c r="D46" s="31"/>
      <c r="E46" s="32"/>
      <c r="F46" s="20"/>
      <c r="G46" s="91"/>
      <c r="H46" s="44"/>
      <c r="I46" s="102"/>
      <c r="K46" s="64"/>
    </row>
    <row r="47" spans="1:14" x14ac:dyDescent="0.25">
      <c r="A47" s="118" t="s">
        <v>89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92</v>
      </c>
      <c r="B48" s="115"/>
      <c r="C48" s="31"/>
      <c r="D48" s="103"/>
      <c r="E48" s="104"/>
      <c r="F48" s="106"/>
      <c r="G48" s="97"/>
      <c r="H48" s="100"/>
      <c r="I48" s="105"/>
      <c r="K48" s="64"/>
    </row>
    <row r="49" spans="1:14" x14ac:dyDescent="0.25">
      <c r="A49" s="120" t="s">
        <v>95</v>
      </c>
      <c r="B49" s="115"/>
      <c r="C49" s="31"/>
      <c r="D49" s="103"/>
      <c r="E49" s="104">
        <v>530000</v>
      </c>
      <c r="F49" s="106" t="s">
        <v>16</v>
      </c>
      <c r="G49" s="97"/>
      <c r="H49" s="100"/>
      <c r="I49" s="105"/>
      <c r="K49" s="64"/>
    </row>
    <row r="50" spans="1:14" ht="15.75" thickBot="1" x14ac:dyDescent="0.3">
      <c r="A50" s="117" t="s">
        <v>64</v>
      </c>
      <c r="B50" s="107">
        <f>SUM(B10:B49)</f>
        <v>18578560</v>
      </c>
      <c r="C50" s="107">
        <f t="shared" ref="C50:E50" si="1">SUM(C10:C49)</f>
        <v>0</v>
      </c>
      <c r="D50" s="107">
        <f t="shared" si="1"/>
        <v>4590000</v>
      </c>
      <c r="E50" s="107">
        <f t="shared" si="1"/>
        <v>530000</v>
      </c>
      <c r="F50" s="90" t="s">
        <v>16</v>
      </c>
      <c r="G50" s="100"/>
      <c r="H50" s="108"/>
      <c r="I50" s="101"/>
      <c r="K50" s="64">
        <f>SUM(K5:K48)</f>
        <v>12858402</v>
      </c>
      <c r="M50" s="64" t="s">
        <v>16</v>
      </c>
    </row>
    <row r="51" spans="1:14" ht="15.75" thickBot="1" x14ac:dyDescent="0.3">
      <c r="A51" s="124" t="s">
        <v>105</v>
      </c>
      <c r="B51" s="125"/>
      <c r="C51" s="125"/>
      <c r="D51" s="125"/>
      <c r="E51" s="125"/>
      <c r="F51" s="126" t="s">
        <v>102</v>
      </c>
      <c r="G51" s="127"/>
      <c r="H51" s="127"/>
      <c r="I51" s="128"/>
      <c r="J51" s="60"/>
      <c r="K51" s="64"/>
      <c r="M51" t="s">
        <v>16</v>
      </c>
    </row>
    <row r="52" spans="1:14" x14ac:dyDescent="0.25">
      <c r="A52" s="81"/>
      <c r="B52" s="81"/>
      <c r="C52" s="81"/>
      <c r="D52" s="81"/>
      <c r="E52" s="129" t="s">
        <v>104</v>
      </c>
      <c r="F52" s="129"/>
      <c r="G52" s="129"/>
      <c r="H52" s="34"/>
      <c r="I52" s="76"/>
      <c r="J52" s="64"/>
      <c r="K52" s="42"/>
      <c r="L52" s="42"/>
      <c r="M52" s="64" t="s">
        <v>16</v>
      </c>
    </row>
    <row r="53" spans="1:14" x14ac:dyDescent="0.25">
      <c r="A53" s="81"/>
      <c r="B53" s="64"/>
      <c r="C53" s="64"/>
      <c r="D53" s="64"/>
      <c r="E53" s="130" t="s">
        <v>103</v>
      </c>
      <c r="F53" s="131"/>
      <c r="G53" s="131"/>
      <c r="H53" s="86"/>
      <c r="I53" s="60"/>
      <c r="J53" s="60"/>
      <c r="K53" s="42"/>
      <c r="L53" s="42"/>
      <c r="N53" t="s">
        <v>65</v>
      </c>
    </row>
    <row r="54" spans="1:14" x14ac:dyDescent="0.25">
      <c r="B54" s="42"/>
      <c r="E54" s="129" t="s">
        <v>66</v>
      </c>
      <c r="F54" s="129"/>
      <c r="G54" s="129"/>
      <c r="I54" s="76"/>
      <c r="K54" s="42"/>
      <c r="M54" t="s">
        <v>16</v>
      </c>
    </row>
    <row r="55" spans="1:14" x14ac:dyDescent="0.25">
      <c r="A55" s="35" t="s">
        <v>67</v>
      </c>
      <c r="B55" s="81"/>
      <c r="C55" s="81"/>
      <c r="D55" s="81"/>
      <c r="E55" s="109"/>
      <c r="F55" s="76"/>
      <c r="H55" s="35" t="s">
        <v>68</v>
      </c>
      <c r="L55" t="s">
        <v>69</v>
      </c>
    </row>
    <row r="56" spans="1:14" x14ac:dyDescent="0.25">
      <c r="A56" s="35" t="s">
        <v>70</v>
      </c>
      <c r="B56" s="71"/>
      <c r="C56" s="71"/>
      <c r="D56" s="71"/>
      <c r="F56" s="81" t="s">
        <v>71</v>
      </c>
      <c r="H56" s="35" t="s">
        <v>72</v>
      </c>
    </row>
    <row r="57" spans="1:14" x14ac:dyDescent="0.25">
      <c r="A57" s="24"/>
      <c r="B57" s="37"/>
      <c r="C57" s="37"/>
      <c r="D57" s="37" t="s">
        <v>16</v>
      </c>
      <c r="F57" s="59"/>
      <c r="G57" s="36"/>
    </row>
    <row r="58" spans="1:14" x14ac:dyDescent="0.25">
      <c r="A58" s="24"/>
      <c r="F58" s="64"/>
      <c r="G58" s="24"/>
      <c r="I58" t="s">
        <v>16</v>
      </c>
    </row>
    <row r="59" spans="1:14" x14ac:dyDescent="0.25">
      <c r="F59" s="64"/>
      <c r="G59" s="37"/>
      <c r="I59" t="s">
        <v>16</v>
      </c>
    </row>
    <row r="60" spans="1:14" x14ac:dyDescent="0.25">
      <c r="F60" s="64"/>
      <c r="I60" t="s">
        <v>16</v>
      </c>
    </row>
    <row r="66" spans="11:11" x14ac:dyDescent="0.25">
      <c r="K66" t="s">
        <v>73</v>
      </c>
    </row>
  </sheetData>
  <sheetProtection algorithmName="SHA-512" hashValue="4y9gEL55IbKPcG9aXa1gtUeahmhf2a/TrvJdzDZ+ILZK4fF8E1wSRXJaFfGYBtuLsliHHHZJv0mlxS1klAzjqA==" saltValue="UvvHhgteApjz60HOrtVcew==" spinCount="100000" sheet="1" objects="1" scenarios="1"/>
  <mergeCells count="10">
    <mergeCell ref="E53:G53"/>
    <mergeCell ref="E54:G54"/>
    <mergeCell ref="A1:I1"/>
    <mergeCell ref="A2:I2"/>
    <mergeCell ref="A3:I3"/>
    <mergeCell ref="K4:S4"/>
    <mergeCell ref="A8:E8"/>
    <mergeCell ref="A51:E51"/>
    <mergeCell ref="F51:I51"/>
    <mergeCell ref="E52:G52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2024-06-05T14:08:35Z</cp:lastPrinted>
  <dcterms:created xsi:type="dcterms:W3CDTF">2022-12-19T12:55:55Z</dcterms:created>
  <dcterms:modified xsi:type="dcterms:W3CDTF">2024-08-12T15:40:42Z</dcterms:modified>
</cp:coreProperties>
</file>