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4\Ingresos y Egresos 2024\"/>
    </mc:Choice>
  </mc:AlternateContent>
  <xr:revisionPtr revIDLastSave="0" documentId="13_ncr:1_{676C8E09-DBED-443E-8D0B-A7C545C5C7B5}" xr6:coauthVersionLast="47" xr6:coauthVersionMax="47" xr10:uidLastSave="{00000000-0000-0000-0000-000000000000}"/>
  <bookViews>
    <workbookView xWindow="-120" yWindow="-120" windowWidth="29040" windowHeight="15840" xr2:uid="{255D3573-056C-44DA-B5C2-7B8F938F907F}"/>
  </bookViews>
  <sheets>
    <sheet name="Hoja1" sheetId="1" r:id="rId1"/>
  </sheets>
  <definedNames>
    <definedName name="_xlnm.Print_Area" localSheetId="0">Hoja1!$A$1:$AX$58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G46" i="1"/>
  <c r="H32" i="1"/>
  <c r="G32" i="1"/>
  <c r="G35" i="1"/>
  <c r="B16" i="1"/>
  <c r="B35" i="1"/>
  <c r="C35" i="1"/>
  <c r="B39" i="1"/>
  <c r="B33" i="1"/>
  <c r="B37" i="1"/>
  <c r="B17" i="1"/>
  <c r="I9" i="1"/>
  <c r="I7" i="1"/>
  <c r="I30" i="1" l="1"/>
  <c r="I34" i="1"/>
  <c r="I45" i="1"/>
  <c r="I15" i="1"/>
  <c r="I16" i="1" l="1"/>
  <c r="K31" i="1"/>
  <c r="E50" i="1"/>
  <c r="I25" i="1"/>
  <c r="C50" i="1"/>
  <c r="D50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0" i="1"/>
  <c r="H27" i="1"/>
  <c r="K16" i="1"/>
  <c r="I27" i="1"/>
  <c r="K27" i="1" s="1"/>
  <c r="K50" i="1" l="1"/>
</calcChain>
</file>

<file path=xl/sharedStrings.xml><?xml version="1.0" encoding="utf-8"?>
<sst xmlns="http://schemas.openxmlformats.org/spreadsheetml/2006/main" count="130" uniqueCount="106">
  <si>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</si>
  <si>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</si>
  <si>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</si>
  <si>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</si>
  <si>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</si>
  <si>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</si>
  <si>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</si>
  <si>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</si>
  <si>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</si>
  <si>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</si>
  <si>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</si>
  <si>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</si>
  <si>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</si>
  <si>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</si>
  <si>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</si>
  <si>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</si>
  <si>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</si>
  <si>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</si>
  <si>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</si>
  <si>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</si>
  <si>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web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</si>
  <si>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</si>
  <si>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</si>
  <si>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</si>
  <si>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</si>
  <si>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</si>
  <si>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</si>
  <si>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</si>
  <si>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</si>
  <si>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</si>
  <si>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</si>
  <si>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</si>
  <si>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</si>
  <si>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</si>
  <si>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</si>
  <si>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</si>
  <si>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</si>
  <si>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</si>
  <si>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</si>
  <si>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</si>
  <si>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</si>
  <si>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</si>
  <si>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</si>
  <si>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</si>
  <si>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</si>
  <si>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</si>
  <si>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</si>
  <si>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</si>
  <si>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</si>
  <si>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</si>
  <si>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</si>
  <si>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</si>
  <si>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</si>
  <si>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</si>
  <si>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</si>
  <si>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</si>
  <si>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</si>
  <si>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</si>
  <si>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</si>
  <si>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</si>
  <si>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</si>
  <si>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</si>
  <si>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</si>
  <si>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</si>
  <si>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</si>
  <si>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RED DE URGENCIA </t>
  </si>
  <si>
    <t>SAN JOSE DE MAIPO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</si>
  <si>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</si>
  <si>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</si>
  <si>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</si>
  <si>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</si>
  <si>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</si>
  <si>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</si>
  <si>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</si>
  <si>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</si>
  <si>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</si>
  <si>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</si>
  <si>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</si>
  <si>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</si>
  <si>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CUPOS CONGRESO CONFUSAM</t>
  </si>
  <si>
    <t>COTIZACIÓN CONFUSAM</t>
  </si>
  <si>
    <t xml:space="preserve">CUOTA SOLIDARIA </t>
  </si>
  <si>
    <t xml:space="preserve">OTROS </t>
  </si>
  <si>
    <t xml:space="preserve">CESAR VASQUEZ BUSTOS </t>
  </si>
  <si>
    <t>SAN JOAQUÍN COMUNAL</t>
  </si>
  <si>
    <t xml:space="preserve">GASTOS VARIOS </t>
  </si>
  <si>
    <t xml:space="preserve">GISLENA REYES  </t>
  </si>
  <si>
    <t xml:space="preserve">HECTOR HERNANDEZ </t>
  </si>
  <si>
    <t>charla cdr juan gomez</t>
  </si>
  <si>
    <t xml:space="preserve">     ESTADO DE INGRESOS Y EGRESOS ABRIL 2024</t>
  </si>
  <si>
    <t xml:space="preserve">reint conv sede </t>
  </si>
  <si>
    <t>TOTAL INGRESOS                             $ 85.773.996</t>
  </si>
  <si>
    <t>coffe break cdr abril</t>
  </si>
  <si>
    <t>comision tricel</t>
  </si>
  <si>
    <t>megafono y otros</t>
  </si>
  <si>
    <t>ABR</t>
  </si>
  <si>
    <t>coffe break CDR EXTRAORD</t>
  </si>
  <si>
    <t>encuentro de pensionados pasajes</t>
  </si>
  <si>
    <t>KAREN LOPEZ</t>
  </si>
  <si>
    <t xml:space="preserve">DAVID ZUÑIGA </t>
  </si>
  <si>
    <t>ERICA DOCMAN</t>
  </si>
  <si>
    <t xml:space="preserve">FONO MOVIL  9 DIRIGENT@S </t>
  </si>
  <si>
    <t>COTIZACIÓN I.S.P 2024</t>
  </si>
  <si>
    <t xml:space="preserve">  TOTAL DE EGRESOS                                                $ 3.348.452</t>
  </si>
  <si>
    <t>CARTOLA BANCO                        $ 82.425.075</t>
  </si>
  <si>
    <t>SALDO MAYO 2024                      $ 82.425.544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</si>
</sst>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" fontId="8" fillId="0" borderId="11" xfId="0" applyNumberFormat="1" applyFont="1" applyBorder="1" applyAlignment="1">
      <alignment horizontal="right"/>
    </xf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0" fontId="7" fillId="0" borderId="14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0" fontId="8" fillId="0" borderId="26" xfId="0" applyFont="1" applyBorder="1"/>
    <xf numFmtId="164" fontId="8" fillId="0" borderId="11" xfId="0" applyNumberFormat="1" applyFont="1" applyBorder="1" applyAlignment="1">
      <alignment horizontal="center"/>
    </xf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</cellXfs>
  <cellStyles count="4">
    <cellStyle name="Millares" xfId="1" builtinId="3"/>
    <cellStyle name="Millares [0]" xfId="2" builtinId="6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6"/>
  <sheetViews>
    <sheetView tabSelected="1" zoomScaleNormal="100" workbookViewId="0">
      <selection activeCell="E53" sqref="E53:G53"/>
    </sheetView>
  </sheetViews>
  <sheetFormatPr baseColWidth="10" defaultRowHeight="15" x14ac:dyDescent="0.25"/>
  <cols>
    <col min="1" max="1" width="18.7109375" customWidth="1"/>
    <col min="2" max="2" width="12.85546875" customWidth="1"/>
    <col min="3" max="3" width="17.140625" customWidth="1"/>
    <col min="4" max="4" width="9.28515625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19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1" t="s">
        <v>89</v>
      </c>
      <c r="B3" s="121"/>
      <c r="C3" s="121"/>
      <c r="D3" s="121"/>
      <c r="E3" s="121"/>
      <c r="F3" s="121"/>
      <c r="G3" s="121"/>
      <c r="H3" s="121"/>
      <c r="I3" s="121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18" customHeight="1" thickBot="1" x14ac:dyDescent="0.3">
      <c r="A5" s="4" t="s">
        <v>2</v>
      </c>
      <c r="B5" s="5"/>
      <c r="C5" s="5" t="s">
        <v>77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68473481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68473012</v>
      </c>
      <c r="D7" s="18"/>
      <c r="E7" s="19"/>
      <c r="F7" s="20" t="s">
        <v>80</v>
      </c>
      <c r="G7" s="21"/>
      <c r="H7" s="22"/>
      <c r="I7" s="23">
        <f>+G7</f>
        <v>0</v>
      </c>
      <c r="L7" s="24"/>
    </row>
    <row r="8" spans="1:19" x14ac:dyDescent="0.25">
      <c r="A8" s="122" t="s">
        <v>8</v>
      </c>
      <c r="B8" s="122"/>
      <c r="C8" s="122"/>
      <c r="D8" s="122"/>
      <c r="E8" s="122"/>
      <c r="F8" s="20" t="s">
        <v>102</v>
      </c>
      <c r="G8" s="25"/>
      <c r="H8" s="22"/>
      <c r="I8" s="23">
        <v>0</v>
      </c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/>
      <c r="E9" s="113" t="s">
        <v>82</v>
      </c>
      <c r="F9" s="20" t="s">
        <v>81</v>
      </c>
      <c r="G9" s="21"/>
      <c r="H9" s="28"/>
      <c r="I9" s="23">
        <f>+G9</f>
        <v>0</v>
      </c>
      <c r="K9" s="24"/>
      <c r="L9" s="24"/>
    </row>
    <row r="10" spans="1:19" x14ac:dyDescent="0.25">
      <c r="A10" s="29" t="s">
        <v>12</v>
      </c>
      <c r="B10" s="30"/>
      <c r="C10" s="31"/>
      <c r="D10" s="31"/>
      <c r="E10" s="32"/>
      <c r="F10" s="20" t="s">
        <v>101</v>
      </c>
      <c r="G10" s="33"/>
      <c r="H10" s="116" t="s">
        <v>95</v>
      </c>
      <c r="I10" s="34">
        <v>180000</v>
      </c>
      <c r="J10" s="35"/>
      <c r="K10" s="36"/>
      <c r="L10" s="36"/>
    </row>
    <row r="11" spans="1:19" x14ac:dyDescent="0.25">
      <c r="A11" s="29" t="s">
        <v>13</v>
      </c>
      <c r="B11" s="32">
        <v>1206100</v>
      </c>
      <c r="C11" s="32"/>
      <c r="D11" s="32"/>
      <c r="E11" s="32"/>
      <c r="F11" s="20" t="s">
        <v>78</v>
      </c>
      <c r="G11" s="22"/>
      <c r="H11" s="116"/>
      <c r="I11" s="23">
        <v>370935</v>
      </c>
      <c r="K11" s="37"/>
      <c r="M11" s="38"/>
    </row>
    <row r="12" spans="1:19" x14ac:dyDescent="0.25">
      <c r="A12" s="29" t="s">
        <v>14</v>
      </c>
      <c r="B12" s="31">
        <v>551360</v>
      </c>
      <c r="C12" s="31"/>
      <c r="D12" s="31"/>
      <c r="E12" s="32"/>
      <c r="F12" s="20" t="s">
        <v>79</v>
      </c>
      <c r="G12" s="22"/>
      <c r="H12" s="39"/>
      <c r="I12" s="40">
        <v>0</v>
      </c>
      <c r="K12" s="41"/>
      <c r="L12" s="38"/>
      <c r="M12" s="38" t="s">
        <v>15</v>
      </c>
    </row>
    <row r="13" spans="1:19" x14ac:dyDescent="0.25">
      <c r="A13" s="29" t="s">
        <v>17</v>
      </c>
      <c r="B13" s="31"/>
      <c r="C13" s="31"/>
      <c r="D13" s="31"/>
      <c r="E13" s="31"/>
      <c r="F13" s="20" t="s">
        <v>85</v>
      </c>
      <c r="G13" s="21">
        <f>1324+7975+17850+17650+74475</f>
        <v>119274</v>
      </c>
      <c r="H13" s="21"/>
      <c r="I13" s="82">
        <f>+G13</f>
        <v>119274</v>
      </c>
      <c r="K13" s="43"/>
      <c r="L13" s="38"/>
    </row>
    <row r="14" spans="1:19" x14ac:dyDescent="0.25">
      <c r="A14" s="29" t="s">
        <v>19</v>
      </c>
      <c r="B14" s="31"/>
      <c r="C14" s="31"/>
      <c r="D14" s="31"/>
      <c r="E14" s="31"/>
      <c r="F14" s="44" t="s">
        <v>18</v>
      </c>
      <c r="G14" s="45"/>
      <c r="H14" s="45"/>
      <c r="I14" s="46"/>
      <c r="K14" s="37"/>
      <c r="L14" s="38" t="s">
        <v>16</v>
      </c>
    </row>
    <row r="15" spans="1:19" x14ac:dyDescent="0.25">
      <c r="A15" s="29" t="s">
        <v>21</v>
      </c>
      <c r="B15" s="31">
        <v>263619</v>
      </c>
      <c r="C15" s="31"/>
      <c r="D15" s="31"/>
      <c r="E15" s="47"/>
      <c r="F15" s="44" t="s">
        <v>20</v>
      </c>
      <c r="G15" s="45"/>
      <c r="H15" s="45" t="s">
        <v>16</v>
      </c>
      <c r="I15" s="40">
        <f>+G15</f>
        <v>0</v>
      </c>
      <c r="K15" s="43"/>
      <c r="N15" s="38"/>
    </row>
    <row r="16" spans="1:19" x14ac:dyDescent="0.25">
      <c r="A16" s="29" t="s">
        <v>23</v>
      </c>
      <c r="B16" s="31">
        <f>13838+663920</f>
        <v>677758</v>
      </c>
      <c r="C16" s="31">
        <v>60750</v>
      </c>
      <c r="D16" s="31"/>
      <c r="E16" s="31"/>
      <c r="F16" s="48" t="s">
        <v>22</v>
      </c>
      <c r="G16" s="49">
        <v>210000</v>
      </c>
      <c r="H16" s="50"/>
      <c r="I16" s="40">
        <f>+G16</f>
        <v>210000</v>
      </c>
      <c r="K16" s="43">
        <f>SUM(I7:I16)</f>
        <v>880209</v>
      </c>
      <c r="L16" s="38"/>
    </row>
    <row r="17" spans="1:14" ht="15.75" thickBot="1" x14ac:dyDescent="0.3">
      <c r="A17" s="29" t="s">
        <v>25</v>
      </c>
      <c r="B17" s="31">
        <f>346323+346323</f>
        <v>692646</v>
      </c>
      <c r="C17" s="31"/>
      <c r="D17" s="31"/>
      <c r="E17" s="32"/>
      <c r="F17" s="51" t="s">
        <v>24</v>
      </c>
      <c r="G17" s="52">
        <v>0</v>
      </c>
      <c r="H17" s="53"/>
      <c r="I17" s="54">
        <f>+G17</f>
        <v>0</v>
      </c>
      <c r="K17" s="43">
        <f>+I17</f>
        <v>0</v>
      </c>
      <c r="L17" s="38"/>
      <c r="M17" t="s">
        <v>16</v>
      </c>
      <c r="N17" t="s">
        <v>16</v>
      </c>
    </row>
    <row r="18" spans="1:14" ht="15.75" thickBot="1" x14ac:dyDescent="0.3">
      <c r="A18" s="29" t="s">
        <v>31</v>
      </c>
      <c r="B18" s="31"/>
      <c r="C18" s="31"/>
      <c r="D18" s="31"/>
      <c r="E18" s="32"/>
      <c r="F18" s="55" t="s">
        <v>26</v>
      </c>
      <c r="G18" s="56" t="s">
        <v>27</v>
      </c>
      <c r="H18" s="56" t="s">
        <v>28</v>
      </c>
      <c r="I18" s="57" t="s">
        <v>29</v>
      </c>
      <c r="J18" t="s">
        <v>30</v>
      </c>
      <c r="K18" s="43"/>
      <c r="L18" s="38"/>
    </row>
    <row r="19" spans="1:14" ht="15.75" thickBot="1" x14ac:dyDescent="0.3">
      <c r="A19" s="29" t="s">
        <v>32</v>
      </c>
      <c r="B19" s="31"/>
      <c r="C19" s="31"/>
      <c r="D19" s="31"/>
      <c r="E19" s="32"/>
      <c r="F19" s="58" t="s">
        <v>99</v>
      </c>
      <c r="G19" s="15"/>
      <c r="H19" s="15"/>
      <c r="I19" s="16">
        <f>SUM(G19:H19)</f>
        <v>0</v>
      </c>
      <c r="K19" s="43"/>
      <c r="L19" s="38"/>
      <c r="M19" s="38" t="s">
        <v>16</v>
      </c>
    </row>
    <row r="20" spans="1:14" ht="15.75" thickBot="1" x14ac:dyDescent="0.3">
      <c r="A20" s="29" t="s">
        <v>33</v>
      </c>
      <c r="B20" s="31"/>
      <c r="C20" s="31"/>
      <c r="D20" s="31"/>
      <c r="E20" s="31"/>
      <c r="F20" s="58" t="s">
        <v>98</v>
      </c>
      <c r="G20" s="59"/>
      <c r="H20" s="59"/>
      <c r="I20" s="16">
        <f t="shared" ref="I20:I25" si="0">SUM(G20:H20)</f>
        <v>0</v>
      </c>
      <c r="J20" t="s">
        <v>16</v>
      </c>
      <c r="K20" s="60"/>
    </row>
    <row r="21" spans="1:14" ht="15.75" thickBot="1" x14ac:dyDescent="0.3">
      <c r="A21" s="29" t="s">
        <v>34</v>
      </c>
      <c r="B21" s="31"/>
      <c r="C21" s="31"/>
      <c r="D21" s="31"/>
      <c r="E21" s="32"/>
      <c r="F21" s="58" t="s">
        <v>86</v>
      </c>
      <c r="G21" s="21"/>
      <c r="H21" s="21"/>
      <c r="I21" s="16">
        <f t="shared" si="0"/>
        <v>0</v>
      </c>
      <c r="J21" s="61"/>
      <c r="K21" s="62"/>
      <c r="M21" s="63"/>
    </row>
    <row r="22" spans="1:14" ht="15.75" thickBot="1" x14ac:dyDescent="0.3">
      <c r="A22" s="29" t="s">
        <v>35</v>
      </c>
      <c r="B22" s="31">
        <v>103380</v>
      </c>
      <c r="C22" s="31">
        <v>27000</v>
      </c>
      <c r="D22" s="31"/>
      <c r="E22" s="32"/>
      <c r="F22" s="64" t="s">
        <v>71</v>
      </c>
      <c r="G22" s="21">
        <v>98000</v>
      </c>
      <c r="H22" s="21">
        <v>91000</v>
      </c>
      <c r="I22" s="16">
        <f t="shared" si="0"/>
        <v>189000</v>
      </c>
      <c r="J22" s="65"/>
      <c r="K22" s="63"/>
      <c r="M22" s="63"/>
      <c r="N22" s="38"/>
    </row>
    <row r="23" spans="1:14" ht="15.75" thickBot="1" x14ac:dyDescent="0.3">
      <c r="A23" s="29" t="s">
        <v>36</v>
      </c>
      <c r="B23" s="31"/>
      <c r="C23" s="31"/>
      <c r="D23" s="31"/>
      <c r="E23" s="32"/>
      <c r="F23" s="58" t="s">
        <v>83</v>
      </c>
      <c r="G23" s="21">
        <v>126000</v>
      </c>
      <c r="H23" s="21">
        <v>105000</v>
      </c>
      <c r="I23" s="16">
        <f t="shared" si="0"/>
        <v>231000</v>
      </c>
      <c r="J23" s="65"/>
      <c r="K23" s="63"/>
      <c r="L23" s="38"/>
    </row>
    <row r="24" spans="1:14" ht="15.75" thickBot="1" x14ac:dyDescent="0.3">
      <c r="A24" s="29" t="s">
        <v>37</v>
      </c>
      <c r="B24" s="31">
        <v>299802</v>
      </c>
      <c r="C24" s="31"/>
      <c r="D24" s="31"/>
      <c r="E24" s="32"/>
      <c r="F24" s="58" t="s">
        <v>87</v>
      </c>
      <c r="G24" s="21"/>
      <c r="H24" s="21"/>
      <c r="I24" s="16">
        <f t="shared" si="0"/>
        <v>0</v>
      </c>
      <c r="K24" s="63"/>
      <c r="L24" s="38"/>
    </row>
    <row r="25" spans="1:14" x14ac:dyDescent="0.25">
      <c r="A25" s="29" t="s">
        <v>39</v>
      </c>
      <c r="B25" s="31"/>
      <c r="C25" s="31"/>
      <c r="D25" s="31"/>
      <c r="E25" s="32"/>
      <c r="F25" s="58" t="s">
        <v>98</v>
      </c>
      <c r="G25" s="21">
        <v>56000</v>
      </c>
      <c r="H25" s="21">
        <v>56000</v>
      </c>
      <c r="I25" s="16">
        <f t="shared" si="0"/>
        <v>112000</v>
      </c>
      <c r="K25" s="66" t="s">
        <v>38</v>
      </c>
    </row>
    <row r="26" spans="1:14" x14ac:dyDescent="0.25">
      <c r="A26" s="29" t="s">
        <v>40</v>
      </c>
      <c r="B26" s="31">
        <v>275680</v>
      </c>
      <c r="C26" s="31"/>
      <c r="D26" s="31"/>
      <c r="E26" s="32"/>
      <c r="F26" s="67" t="s">
        <v>100</v>
      </c>
      <c r="G26" s="68"/>
      <c r="H26" s="68"/>
      <c r="I26" s="69"/>
      <c r="K26" s="66"/>
    </row>
    <row r="27" spans="1:14" ht="15.75" thickBot="1" x14ac:dyDescent="0.3">
      <c r="A27" s="29" t="s">
        <v>42</v>
      </c>
      <c r="B27" s="31"/>
      <c r="C27" s="31"/>
      <c r="D27" s="31"/>
      <c r="E27" s="32"/>
      <c r="F27" s="70" t="s">
        <v>41</v>
      </c>
      <c r="G27" s="71">
        <f>SUM(G19:G26)</f>
        <v>280000</v>
      </c>
      <c r="H27" s="71">
        <f>SUM(H19:H26)</f>
        <v>252000</v>
      </c>
      <c r="I27" s="72">
        <f>SUM(I19:I26)</f>
        <v>532000</v>
      </c>
      <c r="J27" s="73"/>
      <c r="K27" s="74">
        <f>+I27</f>
        <v>532000</v>
      </c>
    </row>
    <row r="28" spans="1:14" x14ac:dyDescent="0.25">
      <c r="A28" s="29" t="s">
        <v>43</v>
      </c>
      <c r="B28" s="31">
        <v>1116500</v>
      </c>
      <c r="C28" s="31"/>
      <c r="D28" s="31"/>
      <c r="E28" s="32"/>
      <c r="F28" s="75"/>
      <c r="G28" s="76"/>
      <c r="H28" s="59"/>
      <c r="I28" s="77"/>
      <c r="J28" s="78"/>
      <c r="M28" s="74"/>
    </row>
    <row r="29" spans="1:14" x14ac:dyDescent="0.25">
      <c r="A29" s="29" t="s">
        <v>44</v>
      </c>
      <c r="B29" s="31">
        <v>2594838</v>
      </c>
      <c r="C29" s="31"/>
      <c r="D29" s="31"/>
      <c r="E29" s="32"/>
      <c r="F29" s="48"/>
      <c r="G29" s="21"/>
      <c r="H29" s="21"/>
      <c r="I29" s="79"/>
    </row>
    <row r="30" spans="1:14" ht="16.5" customHeight="1" x14ac:dyDescent="0.25">
      <c r="A30" s="29" t="s">
        <v>46</v>
      </c>
      <c r="B30" s="31">
        <v>796026</v>
      </c>
      <c r="C30" s="31">
        <v>34650</v>
      </c>
      <c r="D30" s="31"/>
      <c r="E30" s="80"/>
      <c r="F30" s="48" t="s">
        <v>45</v>
      </c>
      <c r="G30" s="21"/>
      <c r="H30" s="81"/>
      <c r="I30" s="82">
        <f>SUM(G31:G33)+H32</f>
        <v>516263</v>
      </c>
      <c r="J30" s="83"/>
    </row>
    <row r="31" spans="1:14" ht="15.75" customHeight="1" x14ac:dyDescent="0.25">
      <c r="A31" s="29" t="s">
        <v>47</v>
      </c>
      <c r="B31" s="31"/>
      <c r="C31" s="31"/>
      <c r="D31" s="31"/>
      <c r="E31" s="32"/>
      <c r="F31" s="20" t="s">
        <v>97</v>
      </c>
      <c r="G31" s="21">
        <v>397263</v>
      </c>
      <c r="H31" s="21"/>
      <c r="I31" s="84">
        <v>0</v>
      </c>
      <c r="K31" s="65">
        <f>+I30</f>
        <v>516263</v>
      </c>
    </row>
    <row r="32" spans="1:14" ht="15.75" customHeight="1" x14ac:dyDescent="0.25">
      <c r="A32" s="29" t="s">
        <v>48</v>
      </c>
      <c r="B32" s="31"/>
      <c r="C32" s="31"/>
      <c r="D32" s="31"/>
      <c r="E32" s="32"/>
      <c r="F32" s="20" t="s">
        <v>93</v>
      </c>
      <c r="G32" s="21">
        <f>21000+14000+28000</f>
        <v>63000</v>
      </c>
      <c r="H32" s="45">
        <f>28000+28000</f>
        <v>56000</v>
      </c>
      <c r="I32" s="84">
        <v>0</v>
      </c>
    </row>
    <row r="33" spans="1:14" ht="14.25" customHeight="1" x14ac:dyDescent="0.25">
      <c r="A33" s="29" t="s">
        <v>50</v>
      </c>
      <c r="B33" s="31">
        <f>350000+51459+401459</f>
        <v>802918</v>
      </c>
      <c r="C33" s="31">
        <v>104850</v>
      </c>
      <c r="D33" s="31"/>
      <c r="E33" s="32"/>
      <c r="F33" s="20" t="s">
        <v>88</v>
      </c>
      <c r="G33" s="114"/>
      <c r="H33" s="42"/>
      <c r="I33" s="42">
        <v>0</v>
      </c>
      <c r="J33" s="85"/>
    </row>
    <row r="34" spans="1:14" ht="15.75" customHeight="1" x14ac:dyDescent="0.25">
      <c r="A34" s="29" t="s">
        <v>51</v>
      </c>
      <c r="B34" s="30"/>
      <c r="C34" s="31"/>
      <c r="D34" s="31"/>
      <c r="E34" s="31"/>
      <c r="F34" s="48" t="s">
        <v>49</v>
      </c>
      <c r="G34" s="45"/>
      <c r="H34" s="42"/>
      <c r="I34" s="42">
        <f>SUM(G35:G37)</f>
        <v>1190000</v>
      </c>
    </row>
    <row r="35" spans="1:14" ht="15.75" customHeight="1" x14ac:dyDescent="0.25">
      <c r="A35" s="29" t="s">
        <v>52</v>
      </c>
      <c r="B35" s="31">
        <f>344600+372168</f>
        <v>716768</v>
      </c>
      <c r="C35" s="31">
        <f>41400+45000</f>
        <v>86400</v>
      </c>
      <c r="D35" s="31"/>
      <c r="E35" s="32"/>
      <c r="F35" s="20" t="s">
        <v>92</v>
      </c>
      <c r="G35" s="21">
        <f>500000+340000</f>
        <v>840000</v>
      </c>
      <c r="H35" s="86"/>
      <c r="I35" s="84"/>
    </row>
    <row r="36" spans="1:14" x14ac:dyDescent="0.25">
      <c r="A36" s="29" t="s">
        <v>53</v>
      </c>
      <c r="B36" s="31"/>
      <c r="C36" s="31"/>
      <c r="D36" s="31"/>
      <c r="E36" s="32"/>
      <c r="F36" s="20" t="s">
        <v>96</v>
      </c>
      <c r="G36" s="45">
        <v>350000</v>
      </c>
      <c r="H36" s="45"/>
      <c r="I36" s="84"/>
      <c r="K36" s="61">
        <f>SUM(I31:I36)</f>
        <v>1190000</v>
      </c>
    </row>
    <row r="37" spans="1:14" x14ac:dyDescent="0.25">
      <c r="A37" s="29" t="s">
        <v>54</v>
      </c>
      <c r="B37" s="31">
        <f>363553+1090659</f>
        <v>1454212</v>
      </c>
      <c r="C37" s="31"/>
      <c r="D37" s="31"/>
      <c r="E37" s="32"/>
      <c r="F37" s="20"/>
      <c r="G37" s="45"/>
      <c r="H37" s="45"/>
      <c r="I37" s="87"/>
      <c r="J37" s="88"/>
      <c r="K37" s="88"/>
      <c r="N37" t="s">
        <v>15</v>
      </c>
    </row>
    <row r="38" spans="1:14" x14ac:dyDescent="0.25">
      <c r="A38" s="29" t="s">
        <v>56</v>
      </c>
      <c r="B38" s="31">
        <v>816702</v>
      </c>
      <c r="C38" s="31"/>
      <c r="D38" s="31"/>
      <c r="E38" s="32"/>
      <c r="F38" s="48" t="s">
        <v>55</v>
      </c>
      <c r="G38" s="45"/>
      <c r="H38" s="89"/>
      <c r="I38" s="82"/>
      <c r="J38" s="83"/>
      <c r="K38" s="35"/>
    </row>
    <row r="39" spans="1:14" x14ac:dyDescent="0.25">
      <c r="A39" s="29" t="s">
        <v>84</v>
      </c>
      <c r="B39" s="31">
        <f>16150+172300</f>
        <v>188450</v>
      </c>
      <c r="C39" s="31"/>
      <c r="D39" s="31"/>
      <c r="E39" s="32"/>
      <c r="F39" s="48"/>
      <c r="G39" s="45"/>
      <c r="H39" s="45"/>
      <c r="I39" s="82"/>
      <c r="J39" s="88"/>
      <c r="L39" s="35"/>
      <c r="M39" s="35"/>
    </row>
    <row r="40" spans="1:14" x14ac:dyDescent="0.25">
      <c r="A40" s="115" t="s">
        <v>66</v>
      </c>
      <c r="B40" s="31"/>
      <c r="C40" s="31"/>
      <c r="D40" s="31"/>
      <c r="E40" s="32"/>
      <c r="F40" s="48" t="s">
        <v>57</v>
      </c>
      <c r="G40" s="45"/>
      <c r="H40" s="90"/>
      <c r="I40" s="79">
        <f>+G40</f>
        <v>0</v>
      </c>
      <c r="J40" s="24"/>
      <c r="K40" s="88">
        <f>+I40</f>
        <v>0</v>
      </c>
      <c r="L40" s="65"/>
      <c r="M40" s="65"/>
    </row>
    <row r="41" spans="1:14" hidden="1" x14ac:dyDescent="0.25">
      <c r="A41" s="29" t="s">
        <v>58</v>
      </c>
      <c r="B41" s="91"/>
      <c r="C41" s="91"/>
      <c r="D41" s="91"/>
      <c r="E41" s="47"/>
      <c r="F41" s="92"/>
      <c r="G41" s="93"/>
      <c r="H41" s="90"/>
      <c r="I41" s="94"/>
      <c r="J41" s="95" t="s">
        <v>59</v>
      </c>
      <c r="K41" s="96"/>
      <c r="L41" s="96"/>
      <c r="M41" s="97"/>
    </row>
    <row r="42" spans="1:14" x14ac:dyDescent="0.25">
      <c r="A42" s="29" t="s">
        <v>60</v>
      </c>
      <c r="B42" s="31">
        <v>1395630</v>
      </c>
      <c r="C42" s="31">
        <v>121500</v>
      </c>
      <c r="D42" s="31"/>
      <c r="E42" s="32"/>
      <c r="F42" s="92" t="s">
        <v>16</v>
      </c>
      <c r="G42" s="93"/>
      <c r="H42" s="29"/>
      <c r="I42" s="98"/>
      <c r="L42" s="38" t="s">
        <v>16</v>
      </c>
    </row>
    <row r="43" spans="1:14" ht="14.25" customHeight="1" x14ac:dyDescent="0.25">
      <c r="A43" s="29" t="s">
        <v>61</v>
      </c>
      <c r="B43" s="31">
        <v>1170000</v>
      </c>
      <c r="C43" s="31"/>
      <c r="D43" s="31"/>
      <c r="E43" s="32"/>
      <c r="F43" s="20" t="s">
        <v>16</v>
      </c>
      <c r="G43" s="93"/>
      <c r="H43" s="42"/>
      <c r="I43" s="42"/>
      <c r="J43" t="s">
        <v>16</v>
      </c>
    </row>
    <row r="44" spans="1:14" x14ac:dyDescent="0.25">
      <c r="A44" s="29" t="s">
        <v>62</v>
      </c>
      <c r="B44" s="31">
        <v>392844</v>
      </c>
      <c r="C44" s="31"/>
      <c r="D44" s="31"/>
      <c r="E44" s="31"/>
      <c r="F44" s="48"/>
      <c r="G44" s="99"/>
      <c r="H44" s="100"/>
      <c r="I44" s="101"/>
      <c r="K44" s="83"/>
      <c r="L44" s="43"/>
    </row>
    <row r="45" spans="1:14" x14ac:dyDescent="0.25">
      <c r="A45" s="29" t="s">
        <v>63</v>
      </c>
      <c r="B45" s="31">
        <v>920082</v>
      </c>
      <c r="C45" s="31">
        <v>40050</v>
      </c>
      <c r="D45" s="31"/>
      <c r="E45" s="32"/>
      <c r="F45" s="48" t="s">
        <v>64</v>
      </c>
      <c r="G45" s="102"/>
      <c r="H45" s="45"/>
      <c r="I45" s="103">
        <f>SUM(G46:G50)</f>
        <v>229980</v>
      </c>
      <c r="K45" s="65">
        <f>+I45</f>
        <v>229980</v>
      </c>
    </row>
    <row r="46" spans="1:14" x14ac:dyDescent="0.25">
      <c r="A46" s="29" t="s">
        <v>65</v>
      </c>
      <c r="B46" s="31"/>
      <c r="C46" s="31"/>
      <c r="D46" s="31"/>
      <c r="E46" s="32"/>
      <c r="F46" s="20" t="s">
        <v>94</v>
      </c>
      <c r="G46" s="93">
        <f>139990+89990</f>
        <v>229980</v>
      </c>
      <c r="H46" s="45"/>
      <c r="I46" s="104"/>
      <c r="K46" s="65"/>
    </row>
    <row r="47" spans="1:14" x14ac:dyDescent="0.25">
      <c r="A47" s="29" t="s">
        <v>66</v>
      </c>
      <c r="B47" s="31"/>
      <c r="C47" s="105"/>
      <c r="D47" s="105"/>
      <c r="E47" s="106"/>
      <c r="F47" s="20"/>
      <c r="G47" s="99"/>
      <c r="H47" s="102"/>
      <c r="I47" s="107"/>
      <c r="K47" s="65"/>
    </row>
    <row r="48" spans="1:14" x14ac:dyDescent="0.25">
      <c r="A48" s="29" t="s">
        <v>90</v>
      </c>
      <c r="B48" s="31" t="s">
        <v>16</v>
      </c>
      <c r="C48" s="31"/>
      <c r="D48" s="105"/>
      <c r="E48" s="106">
        <v>390000</v>
      </c>
      <c r="F48" s="108"/>
      <c r="G48" s="99"/>
      <c r="H48" s="102"/>
      <c r="I48" s="107"/>
      <c r="K48" s="65"/>
    </row>
    <row r="49" spans="1:14" x14ac:dyDescent="0.25">
      <c r="B49" s="31"/>
      <c r="C49" s="31"/>
      <c r="D49" s="105"/>
      <c r="E49" s="106"/>
      <c r="F49" s="108" t="s">
        <v>16</v>
      </c>
      <c r="G49" s="99"/>
      <c r="H49" s="102"/>
      <c r="I49" s="107"/>
      <c r="K49" s="65"/>
    </row>
    <row r="50" spans="1:14" ht="15.75" thickBot="1" x14ac:dyDescent="0.3">
      <c r="A50" s="109" t="s">
        <v>67</v>
      </c>
      <c r="B50" s="110">
        <f>SUM(B10:B49)</f>
        <v>16435315</v>
      </c>
      <c r="C50" s="110">
        <f t="shared" ref="C50:E50" si="1">SUM(C10:C49)</f>
        <v>475200</v>
      </c>
      <c r="D50" s="110">
        <f t="shared" si="1"/>
        <v>0</v>
      </c>
      <c r="E50" s="110">
        <f t="shared" si="1"/>
        <v>390000</v>
      </c>
      <c r="F50" s="92" t="s">
        <v>16</v>
      </c>
      <c r="G50" s="102"/>
      <c r="H50" s="111"/>
      <c r="I50" s="103"/>
      <c r="K50" s="65">
        <f>SUM(K5:K48)</f>
        <v>3348452</v>
      </c>
      <c r="M50" s="65" t="s">
        <v>16</v>
      </c>
    </row>
    <row r="51" spans="1:14" ht="15.75" thickBot="1" x14ac:dyDescent="0.3">
      <c r="A51" s="123" t="s">
        <v>91</v>
      </c>
      <c r="B51" s="124"/>
      <c r="C51" s="124"/>
      <c r="D51" s="124"/>
      <c r="E51" s="124"/>
      <c r="F51" s="125" t="s">
        <v>103</v>
      </c>
      <c r="G51" s="126"/>
      <c r="H51" s="126"/>
      <c r="I51" s="127"/>
      <c r="J51" s="61"/>
      <c r="K51" s="65"/>
      <c r="M51" t="s">
        <v>16</v>
      </c>
    </row>
    <row r="52" spans="1:14" x14ac:dyDescent="0.25">
      <c r="A52" s="83"/>
      <c r="B52" s="83"/>
      <c r="C52" s="83"/>
      <c r="D52" s="83"/>
      <c r="E52" s="119" t="s">
        <v>105</v>
      </c>
      <c r="F52" s="119"/>
      <c r="G52" s="119"/>
      <c r="H52" s="35"/>
      <c r="I52" s="78"/>
      <c r="J52" s="65"/>
      <c r="K52" s="43"/>
      <c r="L52" s="43"/>
      <c r="M52" s="65" t="s">
        <v>16</v>
      </c>
    </row>
    <row r="53" spans="1:14" x14ac:dyDescent="0.25">
      <c r="A53" s="83"/>
      <c r="B53" s="65"/>
      <c r="C53" s="65"/>
      <c r="D53" s="65"/>
      <c r="E53" s="117" t="s">
        <v>104</v>
      </c>
      <c r="F53" s="118"/>
      <c r="G53" s="118"/>
      <c r="H53" s="88"/>
      <c r="I53" s="61"/>
      <c r="J53" s="61"/>
      <c r="K53" s="43"/>
      <c r="L53" s="43"/>
      <c r="N53" t="s">
        <v>68</v>
      </c>
    </row>
    <row r="54" spans="1:14" x14ac:dyDescent="0.25">
      <c r="B54" s="43"/>
      <c r="E54" s="119" t="s">
        <v>69</v>
      </c>
      <c r="F54" s="119"/>
      <c r="G54" s="119"/>
      <c r="I54" s="78"/>
      <c r="K54" s="43"/>
      <c r="M54" t="s">
        <v>16</v>
      </c>
    </row>
    <row r="55" spans="1:14" x14ac:dyDescent="0.25">
      <c r="A55" s="36" t="s">
        <v>70</v>
      </c>
      <c r="B55" s="83"/>
      <c r="C55" s="83"/>
      <c r="D55" s="83"/>
      <c r="E55" s="112"/>
      <c r="F55" s="78"/>
      <c r="H55" s="36" t="s">
        <v>71</v>
      </c>
      <c r="L55" t="s">
        <v>72</v>
      </c>
    </row>
    <row r="56" spans="1:14" x14ac:dyDescent="0.25">
      <c r="A56" s="36" t="s">
        <v>73</v>
      </c>
      <c r="B56" s="73"/>
      <c r="C56" s="73"/>
      <c r="D56" s="73"/>
      <c r="F56" s="83" t="s">
        <v>74</v>
      </c>
      <c r="H56" s="36" t="s">
        <v>75</v>
      </c>
    </row>
    <row r="57" spans="1:14" x14ac:dyDescent="0.25">
      <c r="A57" s="24"/>
      <c r="B57" s="38"/>
      <c r="C57" s="38"/>
      <c r="D57" s="38" t="s">
        <v>16</v>
      </c>
      <c r="F57" s="60"/>
      <c r="G57" s="37"/>
    </row>
    <row r="58" spans="1:14" x14ac:dyDescent="0.25">
      <c r="A58" s="24"/>
      <c r="F58" s="65"/>
      <c r="G58" s="24"/>
      <c r="I58" t="s">
        <v>16</v>
      </c>
    </row>
    <row r="59" spans="1:14" x14ac:dyDescent="0.25">
      <c r="F59" s="65"/>
      <c r="G59" s="38"/>
      <c r="I59" t="s">
        <v>16</v>
      </c>
    </row>
    <row r="60" spans="1:14" x14ac:dyDescent="0.25">
      <c r="F60" s="65"/>
      <c r="I60" t="s">
        <v>16</v>
      </c>
    </row>
    <row r="66" spans="11:11" x14ac:dyDescent="0.25">
      <c r="K66" t="s">
        <v>76</v>
      </c>
    </row>
  </sheetData>
  <sheetProtection algorithmName="SHA-512" hashValue="RTWzOVx6sv/dOKx64U+x58oRFaiVjLm87mKkz2qZyofl3xGWWwOdKpUFptvzntv0C2eMfjxYTtGeViM0Z2NLCQ==" saltValue="RSwN2LZd0VKcs4e8g0sg6A==" spinCount="100000" sheet="1" objects="1" scenarios="1"/>
  <mergeCells count="10">
    <mergeCell ref="K4:S4"/>
    <mergeCell ref="A8:E8"/>
    <mergeCell ref="A51:E51"/>
    <mergeCell ref="F51:I51"/>
    <mergeCell ref="E52:G52"/>
    <mergeCell ref="E53:G53"/>
    <mergeCell ref="E54:G54"/>
    <mergeCell ref="A1:I1"/>
    <mergeCell ref="A2:I2"/>
    <mergeCell ref="A3:I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2024-04-15T13:54:19Z</cp:lastPrinted>
  <dcterms:created xsi:type="dcterms:W3CDTF">2022-12-19T12:55:55Z</dcterms:created>
  <dcterms:modified xsi:type="dcterms:W3CDTF">2024-05-14T01:53:22Z</dcterms:modified>
</cp:coreProperties>
</file>